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School Files\CGT 270\"/>
    </mc:Choice>
  </mc:AlternateContent>
  <xr:revisionPtr revIDLastSave="0" documentId="13_ncr:1_{7893C286-E0A5-4906-AC53-2F0D1E27D1CB}" xr6:coauthVersionLast="47" xr6:coauthVersionMax="47" xr10:uidLastSave="{00000000-0000-0000-0000-000000000000}"/>
  <bookViews>
    <workbookView xWindow="25695" yWindow="0" windowWidth="26010" windowHeight="20985" xr2:uid="{FB89FDFA-30D3-4355-AE1D-8E3C5C0C3A50}"/>
  </bookViews>
  <sheets>
    <sheet name="Sheet1 (2)" sheetId="2" r:id="rId1"/>
    <sheet name="Sheet1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0" i="2" l="1"/>
  <c r="C10" i="2"/>
  <c r="B10" i="2"/>
  <c r="F10" i="2" s="1"/>
  <c r="D9" i="2"/>
  <c r="C9" i="2"/>
  <c r="B9" i="2"/>
  <c r="F9" i="2" s="1"/>
  <c r="D8" i="2"/>
  <c r="C8" i="2"/>
  <c r="B8" i="2"/>
  <c r="F8" i="2" s="1"/>
  <c r="D7" i="2"/>
  <c r="C7" i="2"/>
  <c r="B7" i="2"/>
  <c r="D6" i="2"/>
  <c r="C6" i="2"/>
  <c r="F6" i="2" s="1"/>
  <c r="B6" i="2"/>
  <c r="D5" i="2"/>
  <c r="C5" i="2"/>
  <c r="B5" i="2"/>
  <c r="D4" i="2"/>
  <c r="C4" i="2"/>
  <c r="B4" i="2"/>
  <c r="D3" i="2"/>
  <c r="C3" i="2"/>
  <c r="B3" i="2"/>
  <c r="D12" i="1"/>
  <c r="C12" i="1"/>
  <c r="B12" i="1"/>
  <c r="D11" i="1"/>
  <c r="F4" i="1"/>
  <c r="F5" i="1"/>
  <c r="F6" i="1"/>
  <c r="F7" i="1"/>
  <c r="F8" i="1"/>
  <c r="F9" i="1"/>
  <c r="F10" i="1"/>
  <c r="F11" i="1"/>
  <c r="F12" i="1"/>
  <c r="F3" i="1"/>
  <c r="C11" i="1"/>
  <c r="B11" i="1"/>
  <c r="D10" i="1"/>
  <c r="C10" i="1"/>
  <c r="B10" i="1"/>
  <c r="D9" i="1"/>
  <c r="C9" i="1"/>
  <c r="B9" i="1"/>
  <c r="D8" i="1"/>
  <c r="C8" i="1"/>
  <c r="B8" i="1"/>
  <c r="D6" i="1"/>
  <c r="C6" i="1"/>
  <c r="B6" i="1"/>
  <c r="D7" i="1"/>
  <c r="C7" i="1"/>
  <c r="B7" i="1"/>
  <c r="D5" i="1"/>
  <c r="C5" i="1"/>
  <c r="B5" i="1"/>
  <c r="D4" i="1"/>
  <c r="C4" i="1"/>
  <c r="B4" i="1"/>
  <c r="D3" i="1"/>
  <c r="C3" i="1"/>
  <c r="B3" i="1"/>
  <c r="F3" i="2" l="1"/>
  <c r="F4" i="2"/>
  <c r="F5" i="2"/>
  <c r="F7" i="2"/>
</calcChain>
</file>

<file path=xl/sharedStrings.xml><?xml version="1.0" encoding="utf-8"?>
<sst xmlns="http://schemas.openxmlformats.org/spreadsheetml/2006/main" count="13" uniqueCount="7">
  <si>
    <t>PC</t>
  </si>
  <si>
    <t>Mobile</t>
  </si>
  <si>
    <t>Console</t>
  </si>
  <si>
    <t>Game Market year</t>
  </si>
  <si>
    <t xml:space="preserve">total </t>
  </si>
  <si>
    <t>(inaccurate)</t>
  </si>
  <si>
    <t>total check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</si>
</sst>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0" xfId="0" applyFill="1"/>
    <xf numFmtId="2" fontId="0" fillId="0" borderId="0" xfId="0" applyNumberFormat="1"/>
    <xf numFmtId="1" fontId="0" fillId="0" borderId="0" xfId="0" applyNumberFormat="1"/>
    <xf numFmtId="1" fontId="0" fillId="0" borderId="0" xfId="0" applyNumberForma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'Sheet1 (2)'!$B$1</c:f>
              <c:strCache>
                <c:ptCount val="1"/>
                <c:pt idx="0">
                  <c:v>Console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'Sheet1 (2)'!$A$2:$A$10</c:f>
              <c:numCache>
                <c:formatCode>0</c:formatCode>
                <c:ptCount val="9"/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</c:numCache>
            </c:numRef>
          </c:cat>
          <c:val>
            <c:numRef>
              <c:f>'Sheet1 (2)'!$B$2:$B$10</c:f>
              <c:numCache>
                <c:formatCode>General</c:formatCode>
                <c:ptCount val="9"/>
                <c:pt idx="1">
                  <c:v>31.77</c:v>
                </c:pt>
                <c:pt idx="2" formatCode="0.00">
                  <c:v>29.835000000000001</c:v>
                </c:pt>
                <c:pt idx="3">
                  <c:v>29.679999999999996</c:v>
                </c:pt>
                <c:pt idx="4" formatCode="0.00">
                  <c:v>29.791999999999998</c:v>
                </c:pt>
                <c:pt idx="5">
                  <c:v>31.95</c:v>
                </c:pt>
                <c:pt idx="6" formatCode="0.00">
                  <c:v>32.859000000000002</c:v>
                </c:pt>
                <c:pt idx="7" formatCode="0.00">
                  <c:v>34.475000000000001</c:v>
                </c:pt>
                <c:pt idx="8" formatCode="0.00">
                  <c:v>36.456000000000003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274-4C81-9FE9-717E4DBEE39C}"/>
            </c:ext>
          </c:extLst>
        </c:ser>
        <c:ser>
          <c:idx val="1"/>
          <c:order val="1"/>
          <c:tx>
            <c:strRef>
              <c:f>'Sheet1 (2)'!$C$1</c:f>
              <c:strCache>
                <c:ptCount val="1"/>
                <c:pt idx="0">
                  <c:v>PC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'Sheet1 (2)'!$A$2:$A$10</c:f>
              <c:numCache>
                <c:formatCode>0</c:formatCode>
                <c:ptCount val="9"/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</c:numCache>
            </c:numRef>
          </c:cat>
          <c:val>
            <c:numRef>
              <c:f>'Sheet1 (2)'!$C$2:$C$10</c:f>
              <c:numCache>
                <c:formatCode>0.00</c:formatCode>
                <c:ptCount val="9"/>
                <c:pt idx="1">
                  <c:v>26.121999999999996</c:v>
                </c:pt>
                <c:pt idx="2" formatCode="General">
                  <c:v>29.07</c:v>
                </c:pt>
                <c:pt idx="3">
                  <c:v>30.527999999999999</c:v>
                </c:pt>
                <c:pt idx="4">
                  <c:v>31.654</c:v>
                </c:pt>
                <c:pt idx="5" formatCode="General">
                  <c:v>31.95</c:v>
                </c:pt>
                <c:pt idx="6">
                  <c:v>32.859000000000002</c:v>
                </c:pt>
                <c:pt idx="7">
                  <c:v>33.096000000000004</c:v>
                </c:pt>
                <c:pt idx="8">
                  <c:v>33.417999999999999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274-4C81-9FE9-717E4DBEE39C}"/>
            </c:ext>
          </c:extLst>
        </c:ser>
        <c:ser>
          <c:idx val="2"/>
          <c:order val="2"/>
          <c:tx>
            <c:strRef>
              <c:f>'Sheet1 (2)'!$D$1</c:f>
              <c:strCache>
                <c:ptCount val="1"/>
                <c:pt idx="0">
                  <c:v>Mobile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'Sheet1 (2)'!$A$2:$A$10</c:f>
              <c:numCache>
                <c:formatCode>0</c:formatCode>
                <c:ptCount val="9"/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</c:numCache>
            </c:numRef>
          </c:cat>
          <c:val>
            <c:numRef>
              <c:f>'Sheet1 (2)'!$D$2:$D$10</c:f>
              <c:numCache>
                <c:formatCode>0.00</c:formatCode>
                <c:ptCount val="9"/>
                <c:pt idx="1">
                  <c:v>12.707999999999998</c:v>
                </c:pt>
                <c:pt idx="2">
                  <c:v>17.595000000000002</c:v>
                </c:pt>
                <c:pt idx="3">
                  <c:v>24.591999999999999</c:v>
                </c:pt>
                <c:pt idx="4">
                  <c:v>31.654</c:v>
                </c:pt>
                <c:pt idx="5">
                  <c:v>42.6</c:v>
                </c:pt>
                <c:pt idx="6">
                  <c:v>55.982000000000006</c:v>
                </c:pt>
                <c:pt idx="7">
                  <c:v>70.329000000000008</c:v>
                </c:pt>
                <c:pt idx="8">
                  <c:v>82.02600000000001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274-4C81-9FE9-717E4DBEE3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6723488"/>
        <c:axId val="121107168"/>
      </c:lineChart>
      <c:catAx>
        <c:axId val="1267234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1107168"/>
        <c:crosses val="autoZero"/>
        <c:auto val="1"/>
        <c:lblAlgn val="ctr"/>
        <c:lblOffset val="100"/>
        <c:noMultiLvlLbl val="0"/>
      </c:catAx>
      <c:valAx>
        <c:axId val="1211071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67234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Sheet1!$B$1</c:f>
              <c:strCache>
                <c:ptCount val="1"/>
                <c:pt idx="0">
                  <c:v>Console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Sheet1!$A$2:$A$12</c:f>
              <c:numCache>
                <c:formatCode>0</c:formatCode>
                <c:ptCount val="11"/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  <c:pt idx="10">
                  <c:v>2021</c:v>
                </c:pt>
              </c:numCache>
            </c:numRef>
          </c:cat>
          <c:val>
            <c:numRef>
              <c:f>Sheet1!$B$2:$B$12</c:f>
              <c:numCache>
                <c:formatCode>General</c:formatCode>
                <c:ptCount val="11"/>
                <c:pt idx="1">
                  <c:v>31.77</c:v>
                </c:pt>
                <c:pt idx="2" formatCode="0.00">
                  <c:v>29.835000000000001</c:v>
                </c:pt>
                <c:pt idx="3">
                  <c:v>29.679999999999996</c:v>
                </c:pt>
                <c:pt idx="4" formatCode="0.00">
                  <c:v>29.791999999999998</c:v>
                </c:pt>
                <c:pt idx="5">
                  <c:v>31.95</c:v>
                </c:pt>
                <c:pt idx="6" formatCode="0.00">
                  <c:v>32.859000000000002</c:v>
                </c:pt>
                <c:pt idx="7" formatCode="0.00">
                  <c:v>34.475000000000001</c:v>
                </c:pt>
                <c:pt idx="8" formatCode="0.00">
                  <c:v>36.456000000000003</c:v>
                </c:pt>
                <c:pt idx="9" formatCode="0.00">
                  <c:v>38.157000000000004</c:v>
                </c:pt>
                <c:pt idx="10" formatCode="0.00">
                  <c:v>39.622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C1B-4B80-8F2E-E65D9DFD4985}"/>
            </c:ext>
          </c:extLst>
        </c:ser>
        <c:ser>
          <c:idx val="1"/>
          <c:order val="1"/>
          <c:tx>
            <c:strRef>
              <c:f>Sheet1!$C$1</c:f>
              <c:strCache>
                <c:ptCount val="1"/>
                <c:pt idx="0">
                  <c:v>PC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Sheet1!$A$2:$A$12</c:f>
              <c:numCache>
                <c:formatCode>0</c:formatCode>
                <c:ptCount val="11"/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  <c:pt idx="10">
                  <c:v>2021</c:v>
                </c:pt>
              </c:numCache>
            </c:numRef>
          </c:cat>
          <c:val>
            <c:numRef>
              <c:f>Sheet1!$C$2:$C$12</c:f>
              <c:numCache>
                <c:formatCode>0.00</c:formatCode>
                <c:ptCount val="11"/>
                <c:pt idx="1">
                  <c:v>26.121999999999996</c:v>
                </c:pt>
                <c:pt idx="2" formatCode="General">
                  <c:v>29.07</c:v>
                </c:pt>
                <c:pt idx="3">
                  <c:v>30.527999999999999</c:v>
                </c:pt>
                <c:pt idx="4">
                  <c:v>31.654</c:v>
                </c:pt>
                <c:pt idx="5" formatCode="General">
                  <c:v>31.95</c:v>
                </c:pt>
                <c:pt idx="6">
                  <c:v>32.859000000000002</c:v>
                </c:pt>
                <c:pt idx="7">
                  <c:v>33.096000000000004</c:v>
                </c:pt>
                <c:pt idx="8">
                  <c:v>33.417999999999999</c:v>
                </c:pt>
                <c:pt idx="9">
                  <c:v>34.838999999999999</c:v>
                </c:pt>
                <c:pt idx="10">
                  <c:v>34.219000000000001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C1B-4B80-8F2E-E65D9DFD4985}"/>
            </c:ext>
          </c:extLst>
        </c:ser>
        <c:ser>
          <c:idx val="2"/>
          <c:order val="2"/>
          <c:tx>
            <c:strRef>
              <c:f>Sheet1!$D$1</c:f>
              <c:strCache>
                <c:ptCount val="1"/>
                <c:pt idx="0">
                  <c:v>Mobile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Sheet1!$A$2:$A$12</c:f>
              <c:numCache>
                <c:formatCode>0</c:formatCode>
                <c:ptCount val="11"/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  <c:pt idx="10">
                  <c:v>2021</c:v>
                </c:pt>
              </c:numCache>
            </c:numRef>
          </c:cat>
          <c:val>
            <c:numRef>
              <c:f>Sheet1!$D$2:$D$12</c:f>
              <c:numCache>
                <c:formatCode>0.00</c:formatCode>
                <c:ptCount val="11"/>
                <c:pt idx="1">
                  <c:v>12.707999999999998</c:v>
                </c:pt>
                <c:pt idx="2">
                  <c:v>17.595000000000002</c:v>
                </c:pt>
                <c:pt idx="3">
                  <c:v>24.591999999999999</c:v>
                </c:pt>
                <c:pt idx="4">
                  <c:v>31.654</c:v>
                </c:pt>
                <c:pt idx="5">
                  <c:v>42.6</c:v>
                </c:pt>
                <c:pt idx="6">
                  <c:v>55.982000000000006</c:v>
                </c:pt>
                <c:pt idx="7">
                  <c:v>70.329000000000008</c:v>
                </c:pt>
                <c:pt idx="8">
                  <c:v>82.02600000000001</c:v>
                </c:pt>
                <c:pt idx="9">
                  <c:v>94.562999999999988</c:v>
                </c:pt>
                <c:pt idx="10">
                  <c:v>106.25899999999999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C1B-4B80-8F2E-E65D9DFD49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6723488"/>
        <c:axId val="121107168"/>
      </c:lineChart>
      <c:catAx>
        <c:axId val="1267234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1107168"/>
        <c:crosses val="autoZero"/>
        <c:auto val="1"/>
        <c:lblAlgn val="ctr"/>
        <c:lblOffset val="100"/>
        <c:noMultiLvlLbl val="0"/>
      </c:catAx>
      <c:valAx>
        <c:axId val="1211071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67234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Sheet1!$B$1</c:f>
              <c:strCache>
                <c:ptCount val="1"/>
                <c:pt idx="0">
                  <c:v>Console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Sheet1!$A$2:$A$12</c:f>
              <c:numCache>
                <c:formatCode>0</c:formatCode>
                <c:ptCount val="11"/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  <c:pt idx="10">
                  <c:v>2021</c:v>
                </c:pt>
              </c:numCache>
            </c:numRef>
          </c:cat>
          <c:val>
            <c:numRef>
              <c:f>Sheet1!$B$2:$B$12</c:f>
              <c:numCache>
                <c:formatCode>General</c:formatCode>
                <c:ptCount val="11"/>
                <c:pt idx="1">
                  <c:v>31.77</c:v>
                </c:pt>
                <c:pt idx="2" formatCode="0.00">
                  <c:v>29.835000000000001</c:v>
                </c:pt>
                <c:pt idx="3">
                  <c:v>29.679999999999996</c:v>
                </c:pt>
                <c:pt idx="4" formatCode="0.00">
                  <c:v>29.791999999999998</c:v>
                </c:pt>
                <c:pt idx="5">
                  <c:v>31.95</c:v>
                </c:pt>
                <c:pt idx="6" formatCode="0.00">
                  <c:v>32.859000000000002</c:v>
                </c:pt>
                <c:pt idx="7" formatCode="0.00">
                  <c:v>34.475000000000001</c:v>
                </c:pt>
                <c:pt idx="8" formatCode="0.00">
                  <c:v>36.456000000000003</c:v>
                </c:pt>
                <c:pt idx="9" formatCode="0.00">
                  <c:v>38.157000000000004</c:v>
                </c:pt>
                <c:pt idx="10" formatCode="0.00">
                  <c:v>39.622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E6C-420F-8A21-91057F596994}"/>
            </c:ext>
          </c:extLst>
        </c:ser>
        <c:ser>
          <c:idx val="1"/>
          <c:order val="1"/>
          <c:tx>
            <c:strRef>
              <c:f>Sheet1!$C$1</c:f>
              <c:strCache>
                <c:ptCount val="1"/>
                <c:pt idx="0">
                  <c:v>PC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Sheet1!$A$2:$A$12</c:f>
              <c:numCache>
                <c:formatCode>0</c:formatCode>
                <c:ptCount val="11"/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  <c:pt idx="10">
                  <c:v>2021</c:v>
                </c:pt>
              </c:numCache>
            </c:numRef>
          </c:cat>
          <c:val>
            <c:numRef>
              <c:f>Sheet1!$C$2:$C$12</c:f>
              <c:numCache>
                <c:formatCode>0.00</c:formatCode>
                <c:ptCount val="11"/>
                <c:pt idx="1">
                  <c:v>26.121999999999996</c:v>
                </c:pt>
                <c:pt idx="2" formatCode="General">
                  <c:v>29.07</c:v>
                </c:pt>
                <c:pt idx="3">
                  <c:v>30.527999999999999</c:v>
                </c:pt>
                <c:pt idx="4">
                  <c:v>31.654</c:v>
                </c:pt>
                <c:pt idx="5" formatCode="General">
                  <c:v>31.95</c:v>
                </c:pt>
                <c:pt idx="6">
                  <c:v>32.859000000000002</c:v>
                </c:pt>
                <c:pt idx="7">
                  <c:v>33.096000000000004</c:v>
                </c:pt>
                <c:pt idx="8">
                  <c:v>33.417999999999999</c:v>
                </c:pt>
                <c:pt idx="9">
                  <c:v>34.838999999999999</c:v>
                </c:pt>
                <c:pt idx="10">
                  <c:v>34.219000000000001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E6C-420F-8A21-91057F596994}"/>
            </c:ext>
          </c:extLst>
        </c:ser>
        <c:ser>
          <c:idx val="2"/>
          <c:order val="2"/>
          <c:tx>
            <c:strRef>
              <c:f>Sheet1!$D$1</c:f>
              <c:strCache>
                <c:ptCount val="1"/>
                <c:pt idx="0">
                  <c:v>Mobile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f>Sheet1!$A$2:$A$12</c:f>
              <c:numCache>
                <c:formatCode>0</c:formatCode>
                <c:ptCount val="11"/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  <c:pt idx="10">
                  <c:v>2021</c:v>
                </c:pt>
              </c:numCache>
            </c:numRef>
          </c:cat>
          <c:val>
            <c:numRef>
              <c:f>Sheet1!$D$2:$D$12</c:f>
              <c:numCache>
                <c:formatCode>0.00</c:formatCode>
                <c:ptCount val="11"/>
                <c:pt idx="1">
                  <c:v>12.707999999999998</c:v>
                </c:pt>
                <c:pt idx="2">
                  <c:v>17.595000000000002</c:v>
                </c:pt>
                <c:pt idx="3">
                  <c:v>24.591999999999999</c:v>
                </c:pt>
                <c:pt idx="4">
                  <c:v>31.654</c:v>
                </c:pt>
                <c:pt idx="5">
                  <c:v>42.6</c:v>
                </c:pt>
                <c:pt idx="6">
                  <c:v>55.982000000000006</c:v>
                </c:pt>
                <c:pt idx="7">
                  <c:v>70.329000000000008</c:v>
                </c:pt>
                <c:pt idx="8">
                  <c:v>82.02600000000001</c:v>
                </c:pt>
                <c:pt idx="9">
                  <c:v>94.562999999999988</c:v>
                </c:pt>
                <c:pt idx="10">
                  <c:v>106.25899999999999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E6C-420F-8A21-91057F5969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6723488"/>
        <c:axId val="121107168"/>
      </c:barChart>
      <c:catAx>
        <c:axId val="1267234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1107168"/>
        <c:crosses val="autoZero"/>
        <c:auto val="1"/>
        <c:lblAlgn val="ctr"/>
        <c:lblOffset val="100"/>
        <c:noMultiLvlLbl val="0"/>
      </c:catAx>
      <c:valAx>
        <c:axId val="1211071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67234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523875</xdr:colOff>
      <xdr:row>15</xdr:row>
      <xdr:rowOff>176212</xdr:rowOff>
    </xdr:from>
    <xdr:to>
      <xdr:col>7</xdr:col>
      <xdr:colOff>361949</xdr:colOff>
      <xdr:row>30</xdr:row>
      <xdr:rowOff>171450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585B00D-2B4A-47AB-857E-F3F44C62662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16</xdr:row>
      <xdr:rowOff>4762</xdr:rowOff>
    </xdr:from>
    <xdr:to>
      <xdr:col>4</xdr:col>
      <xdr:colOff>1571624</xdr:colOff>
      <xdr:row>31</xdr:row>
      <xdr:rowOff>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AC4E674A-72A6-BC99-A473-777356E031B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1543050</xdr:colOff>
      <xdr:row>15</xdr:row>
      <xdr:rowOff>180975</xdr:rowOff>
    </xdr:from>
    <xdr:to>
      <xdr:col>12</xdr:col>
      <xdr:colOff>247649</xdr:colOff>
      <xdr:row>30</xdr:row>
      <xdr:rowOff>176213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43A9D8C1-6E16-4F84-896A-E683DF002CF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EBAF56-2EE4-4C94-ACE3-40359B20DAF8}">
  <dimension ref="A1:F11"/>
  <sheetViews>
    <sheetView showGridLines="0" tabSelected="1" workbookViewId="0">
      <selection activeCell="A11" sqref="A11:XFD12"/>
    </sheetView>
  </sheetViews>
  <sheetFormatPr defaultRowHeight="15" x14ac:dyDescent="0.25"/>
  <cols>
    <col min="1" max="1" width="19" customWidth="1"/>
    <col min="3" max="3" width="10.42578125" customWidth="1"/>
    <col min="5" max="5" width="23.5703125" customWidth="1"/>
    <col min="7" max="7" width="12.28515625" customWidth="1"/>
  </cols>
  <sheetData>
    <row r="1" spans="1:6" x14ac:dyDescent="0.25">
      <c r="A1" t="s">
        <v>3</v>
      </c>
      <c r="B1" t="s">
        <v>2</v>
      </c>
      <c r="C1" t="s">
        <v>0</v>
      </c>
      <c r="D1" t="s">
        <v>1</v>
      </c>
      <c r="E1" t="s">
        <v>4</v>
      </c>
      <c r="F1" t="s">
        <v>6</v>
      </c>
    </row>
    <row r="2" spans="1:6" s="1" customFormat="1" ht="1.5" customHeight="1" x14ac:dyDescent="0.25"/>
    <row r="3" spans="1:6" x14ac:dyDescent="0.25">
      <c r="A3" s="4">
        <v>2012</v>
      </c>
      <c r="B3">
        <f>E3*0.45</f>
        <v>31.77</v>
      </c>
      <c r="C3" s="2">
        <f>E3*0.37</f>
        <v>26.121999999999996</v>
      </c>
      <c r="D3" s="2">
        <f>E3*0.18</f>
        <v>12.707999999999998</v>
      </c>
      <c r="E3">
        <v>70.599999999999994</v>
      </c>
      <c r="F3" s="2">
        <f>SUM(B3:D3)</f>
        <v>70.599999999999994</v>
      </c>
    </row>
    <row r="4" spans="1:6" x14ac:dyDescent="0.25">
      <c r="A4" s="4">
        <v>2013</v>
      </c>
      <c r="B4" s="2">
        <f>E4*0.39</f>
        <v>29.835000000000001</v>
      </c>
      <c r="C4">
        <f>E4*0.38</f>
        <v>29.07</v>
      </c>
      <c r="D4" s="2">
        <f>E4*0.23</f>
        <v>17.595000000000002</v>
      </c>
      <c r="E4">
        <v>76.5</v>
      </c>
      <c r="F4" s="2">
        <f t="shared" ref="F4:F10" si="0">SUM(B4:D4)</f>
        <v>76.5</v>
      </c>
    </row>
    <row r="5" spans="1:6" x14ac:dyDescent="0.25">
      <c r="A5" s="4">
        <v>2014</v>
      </c>
      <c r="B5">
        <f>E5*0.35</f>
        <v>29.679999999999996</v>
      </c>
      <c r="C5" s="2">
        <f>E5*0.36</f>
        <v>30.527999999999999</v>
      </c>
      <c r="D5" s="2">
        <f>E5*0.29</f>
        <v>24.591999999999999</v>
      </c>
      <c r="E5">
        <v>84.8</v>
      </c>
      <c r="F5" s="2">
        <f t="shared" si="0"/>
        <v>84.8</v>
      </c>
    </row>
    <row r="6" spans="1:6" x14ac:dyDescent="0.25">
      <c r="A6" s="4">
        <v>2015</v>
      </c>
      <c r="B6" s="2">
        <f>E6*0.32</f>
        <v>29.791999999999998</v>
      </c>
      <c r="C6" s="2">
        <f>E6*0.34</f>
        <v>31.654</v>
      </c>
      <c r="D6" s="2">
        <f>E6*0.34</f>
        <v>31.654</v>
      </c>
      <c r="E6">
        <v>93.1</v>
      </c>
      <c r="F6" s="2">
        <f t="shared" si="0"/>
        <v>93.1</v>
      </c>
    </row>
    <row r="7" spans="1:6" x14ac:dyDescent="0.25">
      <c r="A7" s="4">
        <v>2016</v>
      </c>
      <c r="B7">
        <f>E7*0.3</f>
        <v>31.95</v>
      </c>
      <c r="C7">
        <f>E7*0.3</f>
        <v>31.95</v>
      </c>
      <c r="D7" s="2">
        <f>E7*0.4</f>
        <v>42.6</v>
      </c>
      <c r="E7">
        <v>106.5</v>
      </c>
      <c r="F7" s="2">
        <f t="shared" si="0"/>
        <v>106.5</v>
      </c>
    </row>
    <row r="8" spans="1:6" x14ac:dyDescent="0.25">
      <c r="A8" s="4">
        <v>2017</v>
      </c>
      <c r="B8" s="2">
        <f>E8*0.27</f>
        <v>32.859000000000002</v>
      </c>
      <c r="C8" s="2">
        <f>E8*0.27</f>
        <v>32.859000000000002</v>
      </c>
      <c r="D8" s="2">
        <f>E8*0.46</f>
        <v>55.982000000000006</v>
      </c>
      <c r="E8">
        <v>121.7</v>
      </c>
      <c r="F8" s="2">
        <f t="shared" si="0"/>
        <v>121.70000000000002</v>
      </c>
    </row>
    <row r="9" spans="1:6" x14ac:dyDescent="0.25">
      <c r="A9" s="4">
        <v>2018</v>
      </c>
      <c r="B9" s="2">
        <f>E9*0.25</f>
        <v>34.475000000000001</v>
      </c>
      <c r="C9" s="2">
        <f>E9*0.24</f>
        <v>33.096000000000004</v>
      </c>
      <c r="D9" s="2">
        <f>E9*0.51</f>
        <v>70.329000000000008</v>
      </c>
      <c r="E9">
        <v>137.9</v>
      </c>
      <c r="F9" s="2">
        <f t="shared" si="0"/>
        <v>137.9</v>
      </c>
    </row>
    <row r="10" spans="1:6" x14ac:dyDescent="0.25">
      <c r="A10" s="4">
        <v>2019</v>
      </c>
      <c r="B10" s="2">
        <f>E10*0.24</f>
        <v>36.456000000000003</v>
      </c>
      <c r="C10" s="2">
        <f>E10*0.22</f>
        <v>33.417999999999999</v>
      </c>
      <c r="D10" s="2">
        <f>E10*0.54</f>
        <v>82.02600000000001</v>
      </c>
      <c r="E10">
        <v>151.9</v>
      </c>
      <c r="F10" s="2">
        <f t="shared" si="0"/>
        <v>151.9</v>
      </c>
    </row>
    <row r="11" spans="1:6" x14ac:dyDescent="0.25">
      <c r="A11" s="3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6EEC8E-9CFC-4717-B618-505BD12379A4}">
  <dimension ref="A1:G13"/>
  <sheetViews>
    <sheetView workbookViewId="0">
      <selection activeCell="Q24" sqref="Q24"/>
    </sheetView>
  </sheetViews>
  <sheetFormatPr defaultRowHeight="15" x14ac:dyDescent="0.25"/>
  <cols>
    <col min="1" max="1" width="19" customWidth="1"/>
    <col min="3" max="3" width="10.42578125" customWidth="1"/>
    <col min="5" max="5" width="23.5703125" customWidth="1"/>
    <col min="7" max="7" width="12.28515625" customWidth="1"/>
  </cols>
  <sheetData>
    <row r="1" spans="1:7" x14ac:dyDescent="0.25">
      <c r="A1" t="s">
        <v>3</v>
      </c>
      <c r="B1" t="s">
        <v>2</v>
      </c>
      <c r="C1" t="s">
        <v>0</v>
      </c>
      <c r="D1" t="s">
        <v>1</v>
      </c>
      <c r="E1" t="s">
        <v>4</v>
      </c>
      <c r="F1" t="s">
        <v>6</v>
      </c>
    </row>
    <row r="2" spans="1:7" s="1" customFormat="1" ht="1.5" customHeight="1" x14ac:dyDescent="0.25"/>
    <row r="3" spans="1:7" x14ac:dyDescent="0.25">
      <c r="A3" s="4">
        <v>2012</v>
      </c>
      <c r="B3">
        <f>E3*0.45</f>
        <v>31.77</v>
      </c>
      <c r="C3" s="2">
        <f>E3*0.37</f>
        <v>26.121999999999996</v>
      </c>
      <c r="D3" s="2">
        <f>E3*0.18</f>
        <v>12.707999999999998</v>
      </c>
      <c r="E3">
        <v>70.599999999999994</v>
      </c>
      <c r="F3" s="2">
        <f>SUM(B3:D3)</f>
        <v>70.599999999999994</v>
      </c>
    </row>
    <row r="4" spans="1:7" x14ac:dyDescent="0.25">
      <c r="A4" s="4">
        <v>2013</v>
      </c>
      <c r="B4" s="2">
        <f>E4*0.39</f>
        <v>29.835000000000001</v>
      </c>
      <c r="C4">
        <f>E4*0.38</f>
        <v>29.07</v>
      </c>
      <c r="D4" s="2">
        <f>E4*0.23</f>
        <v>17.595000000000002</v>
      </c>
      <c r="E4">
        <v>76.5</v>
      </c>
      <c r="F4" s="2">
        <f t="shared" ref="F4:F12" si="0">SUM(B4:D4)</f>
        <v>76.5</v>
      </c>
    </row>
    <row r="5" spans="1:7" x14ac:dyDescent="0.25">
      <c r="A5" s="4">
        <v>2014</v>
      </c>
      <c r="B5">
        <f>E5*0.35</f>
        <v>29.679999999999996</v>
      </c>
      <c r="C5" s="2">
        <f>E5*0.36</f>
        <v>30.527999999999999</v>
      </c>
      <c r="D5" s="2">
        <f>E5*0.29</f>
        <v>24.591999999999999</v>
      </c>
      <c r="E5">
        <v>84.8</v>
      </c>
      <c r="F5" s="2">
        <f t="shared" si="0"/>
        <v>84.8</v>
      </c>
    </row>
    <row r="6" spans="1:7" x14ac:dyDescent="0.25">
      <c r="A6" s="4">
        <v>2015</v>
      </c>
      <c r="B6" s="2">
        <f>E6*0.32</f>
        <v>29.791999999999998</v>
      </c>
      <c r="C6" s="2">
        <f>E6*0.34</f>
        <v>31.654</v>
      </c>
      <c r="D6" s="2">
        <f>E6*0.34</f>
        <v>31.654</v>
      </c>
      <c r="E6">
        <v>93.1</v>
      </c>
      <c r="F6" s="2">
        <f t="shared" si="0"/>
        <v>93.1</v>
      </c>
    </row>
    <row r="7" spans="1:7" x14ac:dyDescent="0.25">
      <c r="A7" s="4">
        <v>2016</v>
      </c>
      <c r="B7">
        <f>E7*0.3</f>
        <v>31.95</v>
      </c>
      <c r="C7">
        <f>E7*0.3</f>
        <v>31.95</v>
      </c>
      <c r="D7" s="2">
        <f>E7*0.4</f>
        <v>42.6</v>
      </c>
      <c r="E7">
        <v>106.5</v>
      </c>
      <c r="F7" s="2">
        <f t="shared" si="0"/>
        <v>106.5</v>
      </c>
    </row>
    <row r="8" spans="1:7" x14ac:dyDescent="0.25">
      <c r="A8" s="4">
        <v>2017</v>
      </c>
      <c r="B8" s="2">
        <f>E8*0.27</f>
        <v>32.859000000000002</v>
      </c>
      <c r="C8" s="2">
        <f>E8*0.27</f>
        <v>32.859000000000002</v>
      </c>
      <c r="D8" s="2">
        <f>E8*0.46</f>
        <v>55.982000000000006</v>
      </c>
      <c r="E8">
        <v>121.7</v>
      </c>
      <c r="F8" s="2">
        <f t="shared" si="0"/>
        <v>121.70000000000002</v>
      </c>
    </row>
    <row r="9" spans="1:7" x14ac:dyDescent="0.25">
      <c r="A9" s="4">
        <v>2018</v>
      </c>
      <c r="B9" s="2">
        <f>E9*0.25</f>
        <v>34.475000000000001</v>
      </c>
      <c r="C9" s="2">
        <f>E9*0.24</f>
        <v>33.096000000000004</v>
      </c>
      <c r="D9" s="2">
        <f>E9*0.51</f>
        <v>70.329000000000008</v>
      </c>
      <c r="E9">
        <v>137.9</v>
      </c>
      <c r="F9" s="2">
        <f t="shared" si="0"/>
        <v>137.9</v>
      </c>
    </row>
    <row r="10" spans="1:7" x14ac:dyDescent="0.25">
      <c r="A10" s="4">
        <v>2019</v>
      </c>
      <c r="B10" s="2">
        <f>E10*0.24</f>
        <v>36.456000000000003</v>
      </c>
      <c r="C10" s="2">
        <f>E10*0.22</f>
        <v>33.417999999999999</v>
      </c>
      <c r="D10" s="2">
        <f>E10*0.54</f>
        <v>82.02600000000001</v>
      </c>
      <c r="E10">
        <v>151.9</v>
      </c>
      <c r="F10" s="2">
        <f t="shared" si="0"/>
        <v>151.9</v>
      </c>
    </row>
    <row r="11" spans="1:7" x14ac:dyDescent="0.25">
      <c r="A11" s="4">
        <v>2020</v>
      </c>
      <c r="B11" s="2">
        <f>E11*0.23</f>
        <v>38.157000000000004</v>
      </c>
      <c r="C11" s="2">
        <f>E11*0.21</f>
        <v>34.838999999999999</v>
      </c>
      <c r="D11" s="2">
        <f>E11*0.57</f>
        <v>94.562999999999988</v>
      </c>
      <c r="E11">
        <v>165.9</v>
      </c>
      <c r="F11" s="2">
        <f t="shared" si="0"/>
        <v>167.559</v>
      </c>
      <c r="G11" t="s">
        <v>5</v>
      </c>
    </row>
    <row r="12" spans="1:7" x14ac:dyDescent="0.25">
      <c r="A12" s="4">
        <v>2021</v>
      </c>
      <c r="B12" s="2">
        <f>E12*0.22</f>
        <v>39.622</v>
      </c>
      <c r="C12" s="2">
        <f>E12*0.19</f>
        <v>34.219000000000001</v>
      </c>
      <c r="D12" s="2">
        <f>E12*0.59</f>
        <v>106.25899999999999</v>
      </c>
      <c r="E12">
        <v>180.1</v>
      </c>
      <c r="F12" s="2">
        <f t="shared" si="0"/>
        <v>180.1</v>
      </c>
    </row>
    <row r="13" spans="1:7" x14ac:dyDescent="0.25">
      <c r="A13" s="3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 (2)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Zhen, Derick Mei</dc:creator>
  <cp:lastModifiedBy>Zhen, Derick Mei</cp:lastModifiedBy>
  <dcterms:created xsi:type="dcterms:W3CDTF">2023-10-24T15:30:35Z</dcterms:created>
  <dcterms:modified xsi:type="dcterms:W3CDTF">2023-10-29T03:01:02Z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044bd30-2ed7-4c9d-9d12-46200872a97b_Enabled">
    <vt:lpwstr>true</vt:lpwstr>
  </property>
  <property fmtid="{D5CDD505-2E9C-101B-9397-08002B2CF9AE}" pid="3" name="MSIP_Label_4044bd30-2ed7-4c9d-9d12-46200872a97b_SetDate">
    <vt:lpwstr>2023-10-24T15:32:41Z</vt:lpwstr>
  </property>
  <property fmtid="{D5CDD505-2E9C-101B-9397-08002B2CF9AE}" pid="4" name="MSIP_Label_4044bd30-2ed7-4c9d-9d12-46200872a97b_Method">
    <vt:lpwstr>Standard</vt:lpwstr>
  </property>
  <property fmtid="{D5CDD505-2E9C-101B-9397-08002B2CF9AE}" pid="5" name="MSIP_Label_4044bd30-2ed7-4c9d-9d12-46200872a97b_Name">
    <vt:lpwstr>defa4170-0d19-0005-0004-bc88714345d2</vt:lpwstr>
  </property>
  <property fmtid="{D5CDD505-2E9C-101B-9397-08002B2CF9AE}" pid="6" name="MSIP_Label_4044bd30-2ed7-4c9d-9d12-46200872a97b_SiteId">
    <vt:lpwstr>4130bd39-7c53-419c-b1e5-8758d6d63f21</vt:lpwstr>
  </property>
  <property fmtid="{D5CDD505-2E9C-101B-9397-08002B2CF9AE}" pid="7" name="MSIP_Label_4044bd30-2ed7-4c9d-9d12-46200872a97b_ActionId">
    <vt:lpwstr>9cd526a0-fe6b-4cbc-9704-75cce8427b12</vt:lpwstr>
  </property>
  <property fmtid="{D5CDD505-2E9C-101B-9397-08002B2CF9AE}" pid="8" name="MSIP_Label_4044bd30-2ed7-4c9d-9d12-46200872a97b_ContentBits">
    <vt:lpwstr>0</vt:lpwstr>
  </property>
</Properties>
</file>